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). RENTALS (PLAN A)" sheetId="1" r:id="rId3"/>
    <sheet state="visible" name="2). FLIP (PLAN B)" sheetId="2" r:id="rId4"/>
    <sheet state="visible" name="SDLT Calcs" sheetId="3" r:id="rId5"/>
  </sheets>
  <definedNames/>
  <calcPr/>
  <extLst>
    <ext uri="GoogleSheetsCustomDataVersion1">
      <go:sheetsCustomData xmlns:go="http://customooxmlschemas.google.com/" r:id="rId6" roundtripDataSignature="AMtx7mi5eZGnENjDjd810II0mV7peXxTdQ=="/>
    </ext>
  </extLst>
</workbook>
</file>

<file path=xl/sharedStrings.xml><?xml version="1.0" encoding="utf-8"?>
<sst xmlns="http://schemas.openxmlformats.org/spreadsheetml/2006/main" count="73" uniqueCount="41">
  <si>
    <t>* Capital at risk. Review all financials with your accountant and mortgage brokers prior to any purchase</t>
  </si>
  <si>
    <t>Possible Case</t>
  </si>
  <si>
    <t>Property:</t>
  </si>
  <si>
    <t>Manchester</t>
  </si>
  <si>
    <t>PP</t>
  </si>
  <si>
    <t>Notes:</t>
  </si>
  <si>
    <t>SDLT levels</t>
  </si>
  <si>
    <t>Up to:</t>
  </si>
  <si>
    <t>%</t>
  </si>
  <si>
    <t>Amount of PP at level</t>
  </si>
  <si>
    <t>SDLT</t>
  </si>
  <si>
    <t>Do not change cells, as auto summed</t>
  </si>
  <si>
    <t>Stress Calculation Tests</t>
  </si>
  <si>
    <t>Worst Case</t>
  </si>
  <si>
    <t>Best Case</t>
  </si>
  <si>
    <t>Comments</t>
  </si>
  <si>
    <t>Property Purchase</t>
  </si>
  <si>
    <t xml:space="preserve">SDLT 3% Premium </t>
  </si>
  <si>
    <t>Purchasing Costs</t>
  </si>
  <si>
    <t>Stamp Duty</t>
  </si>
  <si>
    <t>Refurb Management @ 10%</t>
  </si>
  <si>
    <t>Sourcing Fees</t>
  </si>
  <si>
    <t>Refurb Contingency  @ 10%</t>
  </si>
  <si>
    <t xml:space="preserve">Legals </t>
  </si>
  <si>
    <t>Auction Fees</t>
  </si>
  <si>
    <t>Surveyors</t>
  </si>
  <si>
    <t>Mortgage setup</t>
  </si>
  <si>
    <t>Refurb Costs</t>
  </si>
  <si>
    <t>Refurb Contingency</t>
  </si>
  <si>
    <t xml:space="preserve">TOTAL INVESTMENT COSTS </t>
  </si>
  <si>
    <t>Refurb Management</t>
  </si>
  <si>
    <t>Re-sale Costs</t>
  </si>
  <si>
    <t>VANILLA BUY TO LET</t>
  </si>
  <si>
    <t>Monthly Rental Per Property</t>
  </si>
  <si>
    <t>Property Sale</t>
  </si>
  <si>
    <t>Average  BTL Gross Rental Yield</t>
  </si>
  <si>
    <t>Profit on Sale (before any taxation)</t>
  </si>
  <si>
    <t>Monthly Tenant Management Fees</t>
  </si>
  <si>
    <t>includes. Sale Price (minus) Initial Total investment Costs &amp;  Re-sale costs)</t>
  </si>
  <si>
    <t>Monthly Rental Per Property (minus management fees)</t>
  </si>
  <si>
    <t>Average Rental Yield (minus management fees)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</si>
</sst>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_-;\-* #,##0_-;_-* &quot;-&quot;??_-;_-@"/>
    <numFmt numFmtId="165" formatCode="&quot;£&quot;#,##0;[Red]\-&quot;£&quot;#,##0"/>
    <numFmt numFmtId="166" formatCode="&quot;£&quot;#,##0"/>
  </numFmts>
  <fonts count="37">
    <font>
      <sz val="10.0"/>
      <color rgb="FF000000"/>
      <name val="Open Sans"/>
    </font>
    <font>
      <sz val="10.0"/>
      <color rgb="FF000000"/>
      <name val="Calibri"/>
    </font>
    <font>
      <sz val="14.0"/>
      <color rgb="FF000000"/>
      <name val="Calibri"/>
    </font>
    <font>
      <b/>
      <sz val="14.0"/>
      <color rgb="FF76923C"/>
      <name val="Calibri"/>
    </font>
    <font>
      <sz val="12.0"/>
      <color rgb="FF000000"/>
      <name val="Calibri"/>
    </font>
    <font>
      <sz val="10.0"/>
      <color rgb="FF76923C"/>
      <name val="Calibri"/>
    </font>
    <font>
      <sz val="10.0"/>
      <color rgb="FF76923C"/>
      <name val="Open Sans"/>
    </font>
    <font>
      <b/>
      <sz val="10.0"/>
      <color rgb="FF000000"/>
      <name val="Calibri"/>
    </font>
    <font>
      <sz val="11.0"/>
      <color rgb="FF006411"/>
      <name val="Calibri"/>
    </font>
    <font>
      <u/>
      <sz val="11.0"/>
      <color rgb="FF006411"/>
      <name val="Calibri"/>
    </font>
    <font>
      <u/>
      <sz val="11.0"/>
      <color rgb="FF006411"/>
      <name val="Calibri"/>
    </font>
    <font>
      <u/>
      <sz val="11.0"/>
      <color rgb="FF006411"/>
      <name val="Calibri"/>
    </font>
    <font>
      <u/>
      <sz val="11.0"/>
      <color rgb="FF006411"/>
      <name val="Calibri"/>
    </font>
    <font>
      <u/>
      <sz val="11.0"/>
      <color rgb="FF006411"/>
      <name val="Calibri"/>
    </font>
    <font>
      <u/>
      <sz val="11.0"/>
      <color rgb="FF006411"/>
      <name val="Calibri"/>
    </font>
    <font/>
    <font>
      <u/>
      <sz val="11.0"/>
      <color rgb="FF006411"/>
      <name val="Calibri"/>
    </font>
    <font>
      <u/>
      <sz val="11.0"/>
      <color rgb="FF006411"/>
      <name val="Calibri"/>
    </font>
    <font>
      <sz val="11.0"/>
      <name val="Calibri"/>
    </font>
    <font>
      <b/>
      <u/>
      <sz val="14.0"/>
      <color rgb="FF006411"/>
      <name val="Calibri"/>
    </font>
    <font>
      <u/>
      <sz val="11.0"/>
      <name val="Calibri"/>
    </font>
    <font>
      <u/>
      <sz val="11.0"/>
      <name val="Calibri"/>
    </font>
    <font>
      <sz val="10.0"/>
      <name val="Calibri"/>
    </font>
    <font>
      <u/>
      <sz val="11.0"/>
      <name val="Calibri"/>
    </font>
    <font>
      <u/>
      <sz val="11.0"/>
      <name val="Calibri"/>
    </font>
    <font>
      <u/>
      <sz val="11.0"/>
      <name val="Calibri"/>
    </font>
    <font>
      <u/>
      <sz val="11.0"/>
      <name val="Calibri"/>
    </font>
    <font>
      <u/>
      <sz val="11.0"/>
      <name val="Calibri"/>
    </font>
    <font>
      <u/>
      <sz val="11.0"/>
      <name val="Calibri"/>
    </font>
    <font>
      <u/>
      <sz val="11.0"/>
      <name val="Calibri"/>
    </font>
    <font>
      <b/>
      <sz val="11.0"/>
      <name val="Calibri"/>
    </font>
    <font>
      <b/>
      <u/>
      <sz val="11.0"/>
      <name val="Calibri"/>
    </font>
    <font>
      <b/>
      <u/>
      <sz val="11.0"/>
      <name val="Calibri"/>
    </font>
    <font>
      <b/>
      <u/>
      <sz val="11.0"/>
      <name val="Calibri"/>
    </font>
    <font>
      <u/>
      <sz val="11.0"/>
      <name val="Calibri"/>
    </font>
    <font>
      <u/>
      <sz val="11.0"/>
      <name val="Calibri"/>
    </font>
    <font>
      <u/>
      <sz val="11.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CC0D9"/>
        <bgColor rgb="FFCCC0D9"/>
      </patternFill>
    </fill>
    <fill>
      <patternFill patternType="solid">
        <fgColor rgb="FFFFFFCC"/>
        <bgColor rgb="FFFFFFCC"/>
      </patternFill>
    </fill>
    <fill>
      <patternFill patternType="solid">
        <fgColor rgb="FFFDE9D9"/>
        <bgColor rgb="FFFDE9D9"/>
      </patternFill>
    </fill>
    <fill>
      <patternFill patternType="solid">
        <fgColor rgb="FFE5DFEC"/>
        <bgColor rgb="FFE5DFEC"/>
      </patternFill>
    </fill>
    <fill>
      <patternFill patternType="solid">
        <fgColor rgb="FFC2D69B"/>
        <bgColor rgb="FFC2D69B"/>
      </patternFill>
    </fill>
    <fill>
      <patternFill patternType="solid">
        <fgColor rgb="FFDAEEF3"/>
        <bgColor rgb="FFDAEEF3"/>
      </patternFill>
    </fill>
    <fill>
      <patternFill patternType="solid">
        <fgColor rgb="FFB8CCE4"/>
        <bgColor rgb="FFB8CCE4"/>
      </patternFill>
    </fill>
    <fill>
      <patternFill patternType="solid">
        <fgColor rgb="FFFBD4B4"/>
        <bgColor rgb="FFFBD4B4"/>
      </patternFill>
    </fill>
  </fills>
  <borders count="6">
    <border/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</border>
    <border>
      <left style="dotted">
        <color rgb="FF000000"/>
      </left>
      <right style="dotted">
        <color rgb="FF000000"/>
      </right>
    </border>
    <border>
      <left style="dotted">
        <color rgb="FF000000"/>
      </left>
      <right style="dotted">
        <color rgb="FF000000"/>
      </right>
      <bottom style="dotted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0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1" fillId="2" fontId="4" numFmtId="0" xfId="0" applyAlignment="1" applyBorder="1" applyFill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1" fillId="2" fontId="4" numFmtId="164" xfId="0" applyAlignment="1" applyBorder="1" applyFont="1" applyNumberForma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4" numFmtId="0" xfId="0" applyFont="1"/>
    <xf borderId="0" fillId="0" fontId="0" numFmtId="0" xfId="0" applyAlignment="1" applyFont="1">
      <alignment horizontal="center" shrinkToFit="0" vertical="bottom" wrapText="0"/>
    </xf>
    <xf borderId="0" fillId="0" fontId="4" numFmtId="164" xfId="0" applyAlignment="1" applyFont="1" applyNumberFormat="1">
      <alignment shrinkToFit="0" vertical="bottom" wrapText="0"/>
    </xf>
    <xf borderId="2" fillId="0" fontId="1" numFmtId="0" xfId="0" applyAlignment="1" applyBorder="1" applyFont="1">
      <alignment shrinkToFit="0" vertical="bottom" wrapText="0"/>
    </xf>
    <xf borderId="0" fillId="0" fontId="4" numFmtId="9" xfId="0" applyAlignment="1" applyFont="1" applyNumberFormat="1">
      <alignment shrinkToFit="0" vertical="bottom" wrapText="0"/>
    </xf>
    <xf borderId="0" fillId="0" fontId="7" numFmtId="0" xfId="0" applyAlignment="1" applyFont="1">
      <alignment shrinkToFit="0" vertical="bottom" wrapText="0"/>
    </xf>
    <xf borderId="1" fillId="2" fontId="7" numFmtId="0" xfId="0" applyAlignment="1" applyBorder="1" applyFont="1">
      <alignment shrinkToFit="0" vertical="bottom" wrapText="0"/>
    </xf>
    <xf borderId="1" fillId="3" fontId="7" numFmtId="0" xfId="0" applyAlignment="1" applyBorder="1" applyFill="1" applyFont="1">
      <alignment horizontal="center" shrinkToFit="0" vertical="center" wrapText="0"/>
    </xf>
    <xf borderId="1" fillId="4" fontId="8" numFmtId="0" xfId="0" applyAlignment="1" applyBorder="1" applyFill="1" applyFont="1">
      <alignment shrinkToFit="0" vertical="bottom" wrapText="0"/>
    </xf>
    <xf borderId="0" fillId="0" fontId="7" numFmtId="0" xfId="0" applyAlignment="1" applyFont="1">
      <alignment horizontal="center" shrinkToFit="0" vertical="bottom" wrapText="0"/>
    </xf>
    <xf borderId="2" fillId="2" fontId="9" numFmtId="165" xfId="0" applyAlignment="1" applyBorder="1" applyFont="1" applyNumberFormat="1">
      <alignment shrinkToFit="0" vertical="bottom" wrapText="0"/>
    </xf>
    <xf borderId="1" fillId="5" fontId="8" numFmtId="0" xfId="0" applyAlignment="1" applyBorder="1" applyFill="1" applyFont="1">
      <alignment shrinkToFit="0" vertical="bottom" wrapText="0"/>
    </xf>
    <xf borderId="2" fillId="4" fontId="10" numFmtId="165" xfId="0" applyAlignment="1" applyBorder="1" applyFont="1" applyNumberFormat="1">
      <alignment shrinkToFit="0" vertical="bottom" wrapText="0"/>
    </xf>
    <xf borderId="1" fillId="3" fontId="11" numFmtId="165" xfId="0" applyAlignment="1" applyBorder="1" applyFont="1" applyNumberFormat="1">
      <alignment readingOrder="0" shrinkToFit="0" vertical="bottom" wrapText="0"/>
    </xf>
    <xf borderId="0" fillId="0" fontId="8" numFmtId="0" xfId="0" applyAlignment="1" applyFont="1">
      <alignment shrinkToFit="0" vertical="bottom" wrapText="0"/>
    </xf>
    <xf borderId="1" fillId="5" fontId="12" numFmtId="165" xfId="0" applyAlignment="1" applyBorder="1" applyFont="1" applyNumberFormat="1">
      <alignment shrinkToFit="0" vertical="bottom" wrapText="0"/>
    </xf>
    <xf borderId="0" fillId="0" fontId="13" numFmtId="165" xfId="0" applyAlignment="1" applyFont="1" applyNumberFormat="1">
      <alignment shrinkToFit="0" vertical="bottom" wrapText="0"/>
    </xf>
    <xf borderId="0" fillId="0" fontId="1" numFmtId="0" xfId="0" applyAlignment="1" applyFont="1">
      <alignment horizontal="left" shrinkToFit="0" vertical="center" wrapText="0"/>
    </xf>
    <xf borderId="3" fillId="0" fontId="1" numFmtId="0" xfId="0" applyAlignment="1" applyBorder="1" applyFont="1">
      <alignment horizontal="left" shrinkToFit="0" vertical="center" wrapText="1"/>
    </xf>
    <xf borderId="2" fillId="3" fontId="14" numFmtId="165" xfId="0" applyAlignment="1" applyBorder="1" applyFont="1" applyNumberFormat="1">
      <alignment shrinkToFit="0" vertical="bottom" wrapText="0"/>
    </xf>
    <xf borderId="4" fillId="0" fontId="15" numFmtId="0" xfId="0" applyBorder="1" applyFont="1"/>
    <xf borderId="2" fillId="5" fontId="16" numFmtId="165" xfId="0" applyAlignment="1" applyBorder="1" applyFont="1" applyNumberFormat="1">
      <alignment shrinkToFit="0" vertical="bottom" wrapText="0"/>
    </xf>
    <xf borderId="1" fillId="3" fontId="17" numFmtId="165" xfId="0" applyAlignment="1" applyBorder="1" applyFont="1" applyNumberFormat="1">
      <alignment shrinkToFit="0" vertical="bottom" wrapText="0"/>
    </xf>
    <xf borderId="0" fillId="0" fontId="0" numFmtId="0" xfId="0" applyAlignment="1" applyFont="1">
      <alignment horizontal="left" shrinkToFit="0" vertical="center" wrapText="0"/>
    </xf>
    <xf borderId="0" fillId="0" fontId="1" numFmtId="10" xfId="0" applyAlignment="1" applyFont="1" applyNumberFormat="1">
      <alignment shrinkToFit="0" vertical="bottom" wrapText="0"/>
    </xf>
    <xf borderId="1" fillId="6" fontId="8" numFmtId="0" xfId="0" applyAlignment="1" applyBorder="1" applyFill="1" applyFont="1">
      <alignment shrinkToFit="0" vertical="bottom" wrapText="0"/>
    </xf>
    <xf borderId="0" fillId="0" fontId="8" numFmtId="165" xfId="0" applyAlignment="1" applyFont="1" applyNumberFormat="1">
      <alignment shrinkToFit="0" vertical="bottom" wrapText="0"/>
    </xf>
    <xf borderId="0" fillId="0" fontId="1" numFmtId="10" xfId="0" applyAlignment="1" applyFont="1" applyNumberFormat="1">
      <alignment readingOrder="0" shrinkToFit="0" vertical="bottom" wrapText="0"/>
    </xf>
    <xf borderId="2" fillId="2" fontId="8" numFmtId="165" xfId="0" applyAlignment="1" applyBorder="1" applyFont="1" applyNumberFormat="1">
      <alignment shrinkToFit="0" vertical="bottom" wrapText="0"/>
    </xf>
    <xf borderId="1" fillId="7" fontId="8" numFmtId="0" xfId="0" applyAlignment="1" applyBorder="1" applyFill="1" applyFont="1">
      <alignment shrinkToFit="0" vertical="bottom" wrapText="0"/>
    </xf>
    <xf borderId="2" fillId="6" fontId="8" numFmtId="165" xfId="0" applyAlignment="1" applyBorder="1" applyFont="1" applyNumberFormat="1">
      <alignment shrinkToFit="0" vertical="bottom" wrapText="0"/>
    </xf>
    <xf borderId="2" fillId="7" fontId="8" numFmtId="165" xfId="0" applyAlignment="1" applyBorder="1" applyFont="1" applyNumberFormat="1">
      <alignment shrinkToFit="0" vertical="bottom" wrapText="0"/>
    </xf>
    <xf borderId="1" fillId="8" fontId="18" numFmtId="0" xfId="0" applyAlignment="1" applyBorder="1" applyFill="1" applyFont="1">
      <alignment shrinkToFit="0" vertical="bottom" wrapText="0"/>
    </xf>
    <xf borderId="0" fillId="0" fontId="19" numFmtId="0" xfId="0" applyAlignment="1" applyFont="1">
      <alignment shrinkToFit="0" vertical="bottom" wrapText="0"/>
    </xf>
    <xf borderId="2" fillId="2" fontId="20" numFmtId="166" xfId="0" applyAlignment="1" applyBorder="1" applyFont="1" applyNumberFormat="1">
      <alignment shrinkToFit="0" vertical="bottom" wrapText="0"/>
    </xf>
    <xf borderId="1" fillId="9" fontId="18" numFmtId="0" xfId="0" applyAlignment="1" applyBorder="1" applyFill="1" applyFont="1">
      <alignment shrinkToFit="0" vertical="bottom" wrapText="0"/>
    </xf>
    <xf borderId="2" fillId="8" fontId="21" numFmtId="166" xfId="0" applyAlignment="1" applyBorder="1" applyFont="1" applyNumberFormat="1">
      <alignment shrinkToFit="0" vertical="bottom" wrapText="0"/>
    </xf>
    <xf borderId="0" fillId="0" fontId="22" numFmtId="0" xfId="0" applyAlignment="1" applyFont="1">
      <alignment shrinkToFit="0" vertical="bottom" wrapText="0"/>
    </xf>
    <xf borderId="5" fillId="0" fontId="15" numFmtId="0" xfId="0" applyBorder="1" applyFont="1"/>
    <xf borderId="1" fillId="9" fontId="23" numFmtId="165" xfId="0" applyAlignment="1" applyBorder="1" applyFont="1" applyNumberFormat="1">
      <alignment readingOrder="0" shrinkToFit="0" vertical="bottom" wrapText="0"/>
    </xf>
    <xf borderId="1" fillId="10" fontId="18" numFmtId="0" xfId="0" applyAlignment="1" applyBorder="1" applyFill="1" applyFont="1">
      <alignment shrinkToFit="0" vertical="bottom" wrapText="0"/>
    </xf>
    <xf borderId="1" fillId="9" fontId="24" numFmtId="165" xfId="0" applyAlignment="1" applyBorder="1" applyFont="1" applyNumberFormat="1">
      <alignment shrinkToFit="0" vertical="bottom" wrapText="0"/>
    </xf>
    <xf borderId="0" fillId="0" fontId="25" numFmtId="165" xfId="0" applyAlignment="1" applyFont="1" applyNumberFormat="1">
      <alignment shrinkToFit="0" vertical="bottom" wrapText="0"/>
    </xf>
    <xf borderId="1" fillId="2" fontId="26" numFmtId="165" xfId="0" applyAlignment="1" applyBorder="1" applyFont="1" applyNumberFormat="1">
      <alignment readingOrder="0" shrinkToFit="0" vertical="bottom" wrapText="0"/>
    </xf>
    <xf borderId="0" fillId="0" fontId="27" numFmtId="10" xfId="0" applyAlignment="1" applyFont="1" applyNumberFormat="1">
      <alignment shrinkToFit="0" vertical="bottom" wrapText="0"/>
    </xf>
    <xf borderId="1" fillId="10" fontId="28" numFmtId="165" xfId="0" applyAlignment="1" applyBorder="1" applyFont="1" applyNumberFormat="1">
      <alignment shrinkToFit="0" vertical="bottom" wrapText="0"/>
    </xf>
    <xf borderId="2" fillId="9" fontId="29" numFmtId="10" xfId="0" applyAlignment="1" applyBorder="1" applyFont="1" applyNumberFormat="1">
      <alignment shrinkToFit="0" vertical="bottom" wrapText="0"/>
    </xf>
    <xf borderId="1" fillId="10" fontId="30" numFmtId="0" xfId="0" applyAlignment="1" applyBorder="1" applyFont="1">
      <alignment shrinkToFit="0" vertical="bottom" wrapText="1"/>
    </xf>
    <xf borderId="0" fillId="0" fontId="31" numFmtId="165" xfId="0" applyAlignment="1" applyFont="1" applyNumberFormat="1">
      <alignment shrinkToFit="0" vertical="bottom" wrapText="0"/>
    </xf>
    <xf borderId="2" fillId="2" fontId="32" numFmtId="165" xfId="0" applyAlignment="1" applyBorder="1" applyFont="1" applyNumberFormat="1">
      <alignment shrinkToFit="0" vertical="bottom" wrapText="0"/>
    </xf>
    <xf borderId="0" fillId="0" fontId="18" numFmtId="0" xfId="0" applyAlignment="1" applyFont="1">
      <alignment shrinkToFit="0" vertical="bottom" wrapText="0"/>
    </xf>
    <xf borderId="2" fillId="10" fontId="33" numFmtId="165" xfId="0" applyAlignment="1" applyBorder="1" applyFont="1" applyNumberFormat="1">
      <alignment shrinkToFit="0" vertical="bottom" wrapText="0"/>
    </xf>
    <xf borderId="0" fillId="0" fontId="22" numFmtId="10" xfId="0" applyAlignment="1" applyFont="1" applyNumberFormat="1">
      <alignment shrinkToFit="0" vertical="bottom" wrapText="0"/>
    </xf>
    <xf borderId="0" fillId="0" fontId="1" numFmtId="0" xfId="0" applyAlignment="1" applyFont="1">
      <alignment shrinkToFit="0" vertical="bottom" wrapText="1"/>
    </xf>
    <xf borderId="1" fillId="9" fontId="34" numFmtId="10" xfId="0" applyAlignment="1" applyBorder="1" applyFont="1" applyNumberFormat="1">
      <alignment readingOrder="0" shrinkToFit="0" vertical="bottom" wrapText="0"/>
    </xf>
    <xf borderId="1" fillId="9" fontId="35" numFmtId="10" xfId="0" applyAlignment="1" applyBorder="1" applyFont="1" applyNumberFormat="1">
      <alignment shrinkToFit="0" vertical="bottom" wrapText="0"/>
    </xf>
    <xf borderId="2" fillId="9" fontId="36" numFmtId="165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8.0"/>
    <col customWidth="1" min="2" max="2" width="9.14"/>
    <col customWidth="1" min="3" max="3" width="20.86"/>
    <col customWidth="1" min="4" max="4" width="9.14"/>
    <col customWidth="1" min="5" max="5" width="16.86"/>
    <col customWidth="1" min="6" max="6" width="9.14"/>
    <col customWidth="1" min="7" max="7" width="16.29"/>
    <col customWidth="1" min="8" max="8" width="9.14"/>
    <col customWidth="1" min="9" max="9" width="109.71"/>
    <col customWidth="1" min="10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5.0" customHeight="1">
      <c r="A2" s="3" t="s">
        <v>2</v>
      </c>
      <c r="B2" s="5" t="s">
        <v>3</v>
      </c>
      <c r="H2" s="1" t="s">
        <v>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7"/>
      <c r="C3" s="8"/>
      <c r="D3" s="8"/>
      <c r="E3" s="8"/>
      <c r="F3" s="8"/>
      <c r="G3" s="8"/>
      <c r="H3" s="14"/>
      <c r="I3" s="1" t="s">
        <v>11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6" t="s">
        <v>12</v>
      </c>
      <c r="B5" s="16"/>
      <c r="C5" s="18" t="s">
        <v>1</v>
      </c>
      <c r="D5" s="16"/>
      <c r="E5" s="20" t="s">
        <v>13</v>
      </c>
      <c r="F5" s="16"/>
      <c r="G5" s="20" t="s">
        <v>14</v>
      </c>
      <c r="H5" s="16"/>
      <c r="I5" s="16" t="s">
        <v>15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22" t="s">
        <v>16</v>
      </c>
      <c r="B7" s="1"/>
      <c r="C7" s="24">
        <v>150000.0</v>
      </c>
      <c r="D7" s="1"/>
      <c r="E7" s="26">
        <v>105000.0</v>
      </c>
      <c r="F7" s="1"/>
      <c r="G7" s="26">
        <v>95000.0</v>
      </c>
      <c r="H7" s="1"/>
      <c r="I7" s="2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25"/>
      <c r="B8" s="1"/>
      <c r="C8" s="27"/>
      <c r="D8" s="1"/>
      <c r="E8" s="27"/>
      <c r="F8" s="1"/>
      <c r="G8" s="27"/>
      <c r="H8" s="1"/>
      <c r="I8" s="2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22" t="s">
        <v>19</v>
      </c>
      <c r="B9" s="1"/>
      <c r="C9" s="30">
        <f>SUM('SDLT Calcs'!E12)</f>
        <v>5000</v>
      </c>
      <c r="D9" s="1"/>
      <c r="E9" s="32">
        <f>SUM('SDLT Calcs'!E25)</f>
        <v>3150</v>
      </c>
      <c r="F9" s="1"/>
      <c r="G9" s="32">
        <f>SUM('SDLT Calcs'!E38)</f>
        <v>2850</v>
      </c>
      <c r="H9" s="1"/>
      <c r="I9" s="2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22" t="s">
        <v>21</v>
      </c>
      <c r="B10" s="1"/>
      <c r="C10" s="33">
        <v>0.0</v>
      </c>
      <c r="D10" s="1"/>
      <c r="E10" s="26">
        <v>0.0</v>
      </c>
      <c r="F10" s="1"/>
      <c r="G10" s="26">
        <v>0.0</v>
      </c>
      <c r="H10" s="1"/>
      <c r="I10" s="2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22" t="s">
        <v>23</v>
      </c>
      <c r="B11" s="1"/>
      <c r="C11" s="33">
        <v>1000.0</v>
      </c>
      <c r="D11" s="1"/>
      <c r="E11" s="26">
        <v>1000.0</v>
      </c>
      <c r="F11" s="1"/>
      <c r="G11" s="26">
        <v>1000.0</v>
      </c>
      <c r="H11" s="1"/>
      <c r="I11" s="2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22" t="s">
        <v>24</v>
      </c>
      <c r="B12" s="1"/>
      <c r="C12" s="33">
        <v>0.0</v>
      </c>
      <c r="D12" s="1"/>
      <c r="E12" s="26">
        <v>0.0</v>
      </c>
      <c r="F12" s="1"/>
      <c r="G12" s="26">
        <v>0.0</v>
      </c>
      <c r="H12" s="1"/>
      <c r="I12" s="2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22" t="s">
        <v>25</v>
      </c>
      <c r="B13" s="1"/>
      <c r="C13" s="33">
        <v>350.0</v>
      </c>
      <c r="D13" s="1"/>
      <c r="E13" s="26">
        <v>350.0</v>
      </c>
      <c r="F13" s="1"/>
      <c r="G13" s="26">
        <v>350.0</v>
      </c>
      <c r="H13" s="1"/>
      <c r="I13" s="2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22" t="s">
        <v>26</v>
      </c>
      <c r="B14" s="1"/>
      <c r="C14" s="33">
        <v>0.0</v>
      </c>
      <c r="D14" s="1"/>
      <c r="E14" s="26">
        <v>0.0</v>
      </c>
      <c r="F14" s="1"/>
      <c r="G14" s="26">
        <v>0.0</v>
      </c>
      <c r="H14" s="1"/>
      <c r="I14" s="3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25"/>
      <c r="B15" s="1"/>
      <c r="C15" s="27"/>
      <c r="D15" s="1"/>
      <c r="E15" s="27"/>
      <c r="F15" s="1"/>
      <c r="G15" s="27"/>
      <c r="H15" s="1"/>
      <c r="I15" s="3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22" t="s">
        <v>18</v>
      </c>
      <c r="B16" s="1"/>
      <c r="C16" s="30">
        <f>SUM(C9:C14)</f>
        <v>6350</v>
      </c>
      <c r="D16" s="1"/>
      <c r="E16" s="32">
        <f>SUM(E9:E14)</f>
        <v>4500</v>
      </c>
      <c r="F16" s="1"/>
      <c r="G16" s="32">
        <f>SUM(G9:G14)</f>
        <v>4200</v>
      </c>
      <c r="H16" s="1"/>
      <c r="I16" s="3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25"/>
      <c r="B17" s="1"/>
      <c r="C17" s="27"/>
      <c r="D17" s="1"/>
      <c r="E17" s="27"/>
      <c r="F17" s="1"/>
      <c r="G17" s="27"/>
      <c r="H17" s="1"/>
      <c r="I17" s="3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22" t="s">
        <v>28</v>
      </c>
      <c r="B18" s="35">
        <v>0.1</v>
      </c>
      <c r="C18" s="30">
        <f>SUM(C20*B18)</f>
        <v>2500</v>
      </c>
      <c r="D18" s="35">
        <v>0.1</v>
      </c>
      <c r="E18" s="32">
        <f>SUM(E20*D18)</f>
        <v>4000</v>
      </c>
      <c r="F18" s="35">
        <v>0.1</v>
      </c>
      <c r="G18" s="32">
        <f>SUM(G20*F18)</f>
        <v>3000</v>
      </c>
      <c r="H18" s="1"/>
      <c r="I18" s="3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22" t="s">
        <v>30</v>
      </c>
      <c r="B19" s="38">
        <v>0.1</v>
      </c>
      <c r="C19" s="30">
        <f>SUM(C20*B19)</f>
        <v>2500</v>
      </c>
      <c r="D19" s="35">
        <v>0.0</v>
      </c>
      <c r="E19" s="32">
        <f>SUM(E20*D19)</f>
        <v>0</v>
      </c>
      <c r="F19" s="35">
        <v>0.0</v>
      </c>
      <c r="G19" s="32">
        <f>SUM(G20*F19)</f>
        <v>0</v>
      </c>
      <c r="H19" s="1"/>
      <c r="I19" s="3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0" customHeight="1">
      <c r="A20" s="22" t="s">
        <v>27</v>
      </c>
      <c r="B20" s="1"/>
      <c r="C20" s="33">
        <v>25000.0</v>
      </c>
      <c r="D20" s="1"/>
      <c r="E20" s="26">
        <v>40000.0</v>
      </c>
      <c r="F20" s="1"/>
      <c r="G20" s="26">
        <v>30000.0</v>
      </c>
      <c r="H20" s="1"/>
      <c r="I20" s="3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25"/>
      <c r="B21" s="1"/>
      <c r="C21" s="27"/>
      <c r="D21" s="1"/>
      <c r="E21" s="27"/>
      <c r="F21" s="1"/>
      <c r="G21" s="27"/>
      <c r="H21" s="1"/>
      <c r="I21" s="3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40" t="s">
        <v>29</v>
      </c>
      <c r="B22" s="37"/>
      <c r="C22" s="42">
        <f>C7+C16+C18+C19+C20</f>
        <v>186350</v>
      </c>
      <c r="D22" s="37"/>
      <c r="E22" s="42">
        <f>E7+E16+E18+E19+E20</f>
        <v>153500</v>
      </c>
      <c r="F22" s="37"/>
      <c r="G22" s="42">
        <f>G7+G16+G18+G19+G20</f>
        <v>132200</v>
      </c>
      <c r="H22" s="1"/>
      <c r="I22" s="3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0" customHeight="1">
      <c r="A23" s="25"/>
      <c r="B23" s="1"/>
      <c r="C23" s="27"/>
      <c r="D23" s="1"/>
      <c r="E23" s="27"/>
      <c r="F23" s="1"/>
      <c r="G23" s="2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8.75" customHeight="1">
      <c r="A24" s="44" t="s">
        <v>32</v>
      </c>
      <c r="B24" s="1"/>
      <c r="C24" s="27"/>
      <c r="D24" s="1"/>
      <c r="E24" s="27"/>
      <c r="F24" s="1"/>
      <c r="G24" s="2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0" customHeight="1">
      <c r="A26" s="46" t="s">
        <v>33</v>
      </c>
      <c r="B26" s="48"/>
      <c r="C26" s="50">
        <v>900.0</v>
      </c>
      <c r="D26" s="48"/>
      <c r="E26" s="52">
        <v>0.0</v>
      </c>
      <c r="F26" s="48"/>
      <c r="G26" s="52">
        <v>0.0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4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46" t="s">
        <v>35</v>
      </c>
      <c r="B28" s="55"/>
      <c r="C28" s="57">
        <f>(C26*12)/C22</f>
        <v>0.05795546016</v>
      </c>
      <c r="D28" s="55"/>
      <c r="E28" s="57">
        <f>(E26*12)/E22</f>
        <v>0</v>
      </c>
      <c r="F28" s="55"/>
      <c r="G28" s="57">
        <f>(G26*12)/G22</f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0" customHeight="1">
      <c r="A29" s="61"/>
      <c r="B29" s="55"/>
      <c r="C29" s="55"/>
      <c r="D29" s="55"/>
      <c r="E29" s="55"/>
      <c r="F29" s="55"/>
      <c r="G29" s="5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0" customHeight="1">
      <c r="A30" s="46" t="s">
        <v>37</v>
      </c>
      <c r="B30" s="63"/>
      <c r="C30" s="65">
        <v>0.1</v>
      </c>
      <c r="D30" s="63"/>
      <c r="E30" s="66">
        <v>0.12</v>
      </c>
      <c r="F30" s="63"/>
      <c r="G30" s="66">
        <v>0.08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61"/>
      <c r="B31" s="55"/>
      <c r="C31" s="55"/>
      <c r="D31" s="55"/>
      <c r="E31" s="55"/>
      <c r="F31" s="55"/>
      <c r="G31" s="5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46" t="s">
        <v>37</v>
      </c>
      <c r="B32" s="53"/>
      <c r="C32" s="67">
        <f>C26*C30</f>
        <v>90</v>
      </c>
      <c r="D32" s="53"/>
      <c r="E32" s="67">
        <f>E26*E30</f>
        <v>0</v>
      </c>
      <c r="F32" s="53"/>
      <c r="G32" s="67">
        <f>G26*G30</f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46" t="s">
        <v>39</v>
      </c>
      <c r="B34" s="48"/>
      <c r="C34" s="67">
        <f>C26-C32</f>
        <v>810</v>
      </c>
      <c r="D34" s="48"/>
      <c r="E34" s="67">
        <f>E26-E32</f>
        <v>0</v>
      </c>
      <c r="F34" s="48"/>
      <c r="G34" s="67">
        <f>G26-G32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4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46" t="s">
        <v>40</v>
      </c>
      <c r="B36" s="55"/>
      <c r="C36" s="57">
        <f>(C34*12)/C22</f>
        <v>0.05215991414</v>
      </c>
      <c r="D36" s="55"/>
      <c r="E36" s="57">
        <f>(E34*12)/E22</f>
        <v>0</v>
      </c>
      <c r="F36" s="55"/>
      <c r="G36" s="57">
        <f>(G34*12)/G22</f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61"/>
      <c r="B37" s="55"/>
      <c r="C37" s="55"/>
      <c r="D37" s="55"/>
      <c r="E37" s="55"/>
      <c r="F37" s="55"/>
      <c r="G37" s="5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0" customHeight="1">
      <c r="A38" s="61"/>
      <c r="B38" s="55"/>
      <c r="C38" s="55"/>
      <c r="D38" s="55"/>
      <c r="E38" s="55"/>
      <c r="F38" s="55"/>
      <c r="G38" s="5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G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2.0"/>
    <col customWidth="1" min="2" max="2" width="9.14"/>
    <col customWidth="1" min="3" max="3" width="16.71"/>
    <col customWidth="1" min="4" max="4" width="9.14"/>
    <col customWidth="1" min="5" max="5" width="10.29"/>
    <col customWidth="1" min="6" max="6" width="9.14"/>
    <col customWidth="1" min="7" max="7" width="9.86"/>
    <col customWidth="1" min="8" max="8" width="9.14"/>
    <col customWidth="1" min="9" max="9" width="68.71"/>
    <col customWidth="1" min="10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1.5" customHeight="1">
      <c r="A2" s="3" t="s">
        <v>2</v>
      </c>
      <c r="B2" s="5" t="s">
        <v>3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0"/>
      <c r="C3" s="12"/>
      <c r="D3" s="12"/>
      <c r="E3" s="12"/>
      <c r="F3" s="12"/>
      <c r="G3" s="12"/>
      <c r="H3" s="1" t="s">
        <v>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4"/>
      <c r="I4" s="1" t="s">
        <v>11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6" t="s">
        <v>12</v>
      </c>
      <c r="B5" s="16"/>
      <c r="C5" s="17" t="s">
        <v>1</v>
      </c>
      <c r="D5" s="16"/>
      <c r="E5" s="16" t="s">
        <v>13</v>
      </c>
      <c r="F5" s="16"/>
      <c r="G5" s="16" t="s">
        <v>14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"/>
      <c r="C6" s="1"/>
      <c r="D6" s="1"/>
      <c r="E6" s="1"/>
      <c r="F6" s="1"/>
      <c r="G6" s="1"/>
      <c r="H6" s="16"/>
      <c r="I6" s="16" t="s">
        <v>15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9" t="s">
        <v>16</v>
      </c>
      <c r="B7" s="1"/>
      <c r="C7" s="21">
        <f>SUM('1). RENTALS (PLAN A)'!C7)</f>
        <v>150000</v>
      </c>
      <c r="D7" s="1"/>
      <c r="E7" s="23">
        <f>SUM('1). RENTALS (PLAN A)'!E7)</f>
        <v>105000</v>
      </c>
      <c r="F7" s="1"/>
      <c r="G7" s="23">
        <f>SUM('1). RENTALS (PLAN A)'!G7)</f>
        <v>95000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25"/>
      <c r="B8" s="1"/>
      <c r="C8" s="27"/>
      <c r="D8" s="1"/>
      <c r="E8" s="27"/>
      <c r="F8" s="1"/>
      <c r="G8" s="27"/>
      <c r="H8" s="1"/>
      <c r="I8" s="2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5.25" customHeight="1">
      <c r="A9" s="19" t="s">
        <v>18</v>
      </c>
      <c r="B9" s="1"/>
      <c r="C9" s="21">
        <f>SUM('1). RENTALS (PLAN A)'!C16)</f>
        <v>6350</v>
      </c>
      <c r="D9" s="1"/>
      <c r="E9" s="23">
        <f>SUM('1). RENTALS (PLAN A)'!E16)</f>
        <v>4500</v>
      </c>
      <c r="F9" s="1"/>
      <c r="G9" s="23">
        <f>SUM('1). RENTALS (PLAN A)'!G16)</f>
        <v>4200</v>
      </c>
      <c r="H9" s="1"/>
      <c r="I9" s="3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25"/>
      <c r="B10" s="1"/>
      <c r="C10" s="27"/>
      <c r="D10" s="1"/>
      <c r="E10" s="27"/>
      <c r="F10" s="1"/>
      <c r="G10" s="27"/>
      <c r="H10" s="1"/>
      <c r="I10" s="3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22" t="s">
        <v>20</v>
      </c>
      <c r="B11" s="1"/>
      <c r="C11" s="21">
        <f>SUM(C14*0.1)</f>
        <v>2500</v>
      </c>
      <c r="D11" s="1"/>
      <c r="E11" s="32">
        <f>SUM(E14*0.1)</f>
        <v>4000</v>
      </c>
      <c r="F11" s="1"/>
      <c r="G11" s="32">
        <f>SUM(G14*0.1)</f>
        <v>3000</v>
      </c>
      <c r="H11" s="1"/>
      <c r="I11" s="3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22" t="s">
        <v>22</v>
      </c>
      <c r="B12" s="1"/>
      <c r="C12" s="21">
        <f>SUM(C14*0.1)</f>
        <v>2500</v>
      </c>
      <c r="D12" s="1"/>
      <c r="E12" s="32">
        <f>SUM(E14*0.1)</f>
        <v>4000</v>
      </c>
      <c r="F12" s="1"/>
      <c r="G12" s="32">
        <f>SUM(G14*0.1)</f>
        <v>3000</v>
      </c>
      <c r="H12" s="1"/>
      <c r="I12" s="3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25"/>
      <c r="B13" s="1"/>
      <c r="C13" s="27"/>
      <c r="D13" s="1"/>
      <c r="E13" s="27"/>
      <c r="F13" s="1"/>
      <c r="G13" s="27"/>
      <c r="H13" s="1"/>
      <c r="I13" s="3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9" t="s">
        <v>27</v>
      </c>
      <c r="B14" s="1"/>
      <c r="C14" s="21">
        <f>SUM('1). RENTALS (PLAN A)'!C20)</f>
        <v>25000</v>
      </c>
      <c r="D14" s="1"/>
      <c r="E14" s="23">
        <f>SUM('1). RENTALS (PLAN A)'!E20)</f>
        <v>40000</v>
      </c>
      <c r="F14" s="1"/>
      <c r="G14" s="23">
        <f>SUM('1). RENTALS (PLAN A)'!G20)</f>
        <v>30000</v>
      </c>
      <c r="H14" s="1"/>
      <c r="I14" s="3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25"/>
      <c r="B15" s="1"/>
      <c r="C15" s="27"/>
      <c r="D15" s="1"/>
      <c r="E15" s="27"/>
      <c r="F15" s="1"/>
      <c r="G15" s="27"/>
      <c r="H15" s="1"/>
      <c r="I15" s="3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36" t="s">
        <v>29</v>
      </c>
      <c r="B16" s="37"/>
      <c r="C16" s="39">
        <f>SUM('1). RENTALS (PLAN A)'!C22)</f>
        <v>186350</v>
      </c>
      <c r="D16" s="37"/>
      <c r="E16" s="41">
        <f>SUM('1). RENTALS (PLAN A)'!E22)</f>
        <v>153500</v>
      </c>
      <c r="F16" s="37"/>
      <c r="G16" s="41">
        <f>SUM('1). RENTALS (PLAN A)'!G22)</f>
        <v>132200</v>
      </c>
      <c r="H16" s="1"/>
      <c r="I16" s="3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25"/>
      <c r="B17" s="1"/>
      <c r="C17" s="27"/>
      <c r="D17" s="1"/>
      <c r="E17" s="27"/>
      <c r="F17" s="1"/>
      <c r="G17" s="27"/>
      <c r="H17" s="1"/>
      <c r="I17" s="3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43" t="s">
        <v>31</v>
      </c>
      <c r="B18" s="35">
        <v>0.015</v>
      </c>
      <c r="C18" s="45">
        <f>SUM(C20*B18)</f>
        <v>3000</v>
      </c>
      <c r="D18" s="35">
        <v>0.015</v>
      </c>
      <c r="E18" s="47">
        <f>SUM(E20*D18)</f>
        <v>2400</v>
      </c>
      <c r="F18" s="35">
        <v>0.015</v>
      </c>
      <c r="G18" s="47">
        <f>SUM(G20*F18)</f>
        <v>2775</v>
      </c>
      <c r="H18" s="1"/>
      <c r="I18" s="4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0" customHeight="1">
      <c r="A20" s="51" t="s">
        <v>34</v>
      </c>
      <c r="B20" s="53"/>
      <c r="C20" s="54">
        <v>200000.0</v>
      </c>
      <c r="D20" s="53"/>
      <c r="E20" s="56">
        <v>160000.0</v>
      </c>
      <c r="F20" s="53"/>
      <c r="G20" s="56">
        <v>185000.0</v>
      </c>
      <c r="H20" s="4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48"/>
      <c r="B21" s="48"/>
      <c r="C21" s="48"/>
      <c r="D21" s="48"/>
      <c r="E21" s="48"/>
      <c r="F21" s="48"/>
      <c r="G21" s="48"/>
      <c r="H21" s="4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58" t="s">
        <v>36</v>
      </c>
      <c r="B22" s="59"/>
      <c r="C22" s="60">
        <f>C20-C16-C18</f>
        <v>10650</v>
      </c>
      <c r="D22" s="59"/>
      <c r="E22" s="62">
        <f>E20-E16-E18</f>
        <v>4100</v>
      </c>
      <c r="F22" s="59"/>
      <c r="G22" s="62">
        <f>G20-G16-G18</f>
        <v>50025</v>
      </c>
      <c r="H22" s="48"/>
      <c r="I22" s="64" t="s">
        <v>38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G2"/>
    <mergeCell ref="I8:I1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43"/>
    <col customWidth="1" min="2" max="2" width="15.86"/>
    <col customWidth="1" min="3" max="3" width="12.29"/>
    <col customWidth="1" min="4" max="4" width="21.14"/>
    <col customWidth="1" min="5" max="5" width="10.43"/>
    <col customWidth="1" min="6" max="26" width="8.0"/>
  </cols>
  <sheetData>
    <row r="1" ht="12.75" customHeight="1">
      <c r="A1" s="2" t="s">
        <v>1</v>
      </c>
    </row>
    <row r="2" ht="12.75" customHeight="1">
      <c r="A2" s="4"/>
    </row>
    <row r="3" ht="15.75" customHeight="1">
      <c r="A3" s="6" t="s">
        <v>4</v>
      </c>
      <c r="B3" s="9">
        <f>SUM('1). RENTALS (PLAN A)'!C7)</f>
        <v>150000</v>
      </c>
      <c r="C3" s="11"/>
      <c r="D3" s="11"/>
      <c r="E3" s="11"/>
    </row>
    <row r="4" ht="15.75" customHeight="1">
      <c r="A4" s="11" t="s">
        <v>6</v>
      </c>
      <c r="B4" s="11" t="s">
        <v>7</v>
      </c>
      <c r="C4" s="11" t="s">
        <v>8</v>
      </c>
      <c r="D4" s="11" t="s">
        <v>9</v>
      </c>
      <c r="E4" s="11" t="s">
        <v>10</v>
      </c>
    </row>
    <row r="5" ht="15.75" customHeight="1">
      <c r="A5" s="11"/>
      <c r="B5" s="13">
        <v>125000.0</v>
      </c>
      <c r="C5" s="15">
        <v>0.0</v>
      </c>
      <c r="D5" s="13"/>
      <c r="E5" s="13">
        <v>0.0</v>
      </c>
    </row>
    <row r="6" ht="15.75" customHeight="1">
      <c r="A6" s="11"/>
      <c r="B6" s="13">
        <v>250000.0</v>
      </c>
      <c r="C6" s="15">
        <v>0.02</v>
      </c>
      <c r="D6" s="13">
        <f t="shared" ref="D6:D9" si="1">IF($B$3&gt;B6,B6,IF($B$3&lt;=B5,0,$B$3-B5))</f>
        <v>25000</v>
      </c>
      <c r="E6" s="13">
        <f t="shared" ref="E6:E9" si="2">SUM(D6*C6)</f>
        <v>500</v>
      </c>
    </row>
    <row r="7" ht="15.75" customHeight="1">
      <c r="A7" s="11"/>
      <c r="B7" s="13">
        <v>925000.0</v>
      </c>
      <c r="C7" s="15">
        <v>0.05</v>
      </c>
      <c r="D7" s="13">
        <f t="shared" si="1"/>
        <v>0</v>
      </c>
      <c r="E7" s="13">
        <f t="shared" si="2"/>
        <v>0</v>
      </c>
    </row>
    <row r="8" ht="15.75" customHeight="1">
      <c r="A8" s="11"/>
      <c r="B8" s="13">
        <v>1500000.0</v>
      </c>
      <c r="C8" s="15">
        <v>0.1</v>
      </c>
      <c r="D8" s="13">
        <f t="shared" si="1"/>
        <v>0</v>
      </c>
      <c r="E8" s="13">
        <f t="shared" si="2"/>
        <v>0</v>
      </c>
    </row>
    <row r="9" ht="15.75" customHeight="1">
      <c r="A9" s="11"/>
      <c r="B9" s="13">
        <v>9999999.0</v>
      </c>
      <c r="C9" s="15">
        <v>0.12</v>
      </c>
      <c r="D9" s="13">
        <f t="shared" si="1"/>
        <v>0</v>
      </c>
      <c r="E9" s="13">
        <f t="shared" si="2"/>
        <v>0</v>
      </c>
    </row>
    <row r="10" ht="15.75" customHeight="1">
      <c r="A10" s="11"/>
      <c r="B10" s="11"/>
      <c r="C10" s="11"/>
      <c r="D10" s="11"/>
      <c r="E10" s="13">
        <f>SUM(E5:E9)</f>
        <v>500</v>
      </c>
    </row>
    <row r="11" ht="15.75" customHeight="1">
      <c r="A11" s="11" t="s">
        <v>17</v>
      </c>
      <c r="B11" s="11"/>
      <c r="C11" s="15">
        <v>0.03</v>
      </c>
      <c r="D11" s="13">
        <f>SUM(B3)</f>
        <v>150000</v>
      </c>
      <c r="E11" s="13">
        <f>SUM(D11*C11)</f>
        <v>4500</v>
      </c>
    </row>
    <row r="12" ht="15.75" customHeight="1">
      <c r="A12" s="11"/>
      <c r="B12" s="11"/>
      <c r="C12" s="11"/>
      <c r="D12" s="11"/>
      <c r="E12" s="9">
        <f>SUM(E10+E11)</f>
        <v>5000</v>
      </c>
    </row>
    <row r="13" ht="12.75" customHeight="1"/>
    <row r="14" ht="12.75" customHeight="1">
      <c r="A14" s="2" t="s">
        <v>13</v>
      </c>
    </row>
    <row r="15" ht="12.75" customHeight="1">
      <c r="A15" s="4"/>
    </row>
    <row r="16" ht="15.75" customHeight="1">
      <c r="A16" s="6" t="s">
        <v>4</v>
      </c>
      <c r="B16" s="9">
        <f>SUM('1). RENTALS (PLAN A)'!E7)</f>
        <v>105000</v>
      </c>
      <c r="C16" s="11"/>
      <c r="D16" s="11"/>
      <c r="E16" s="11"/>
    </row>
    <row r="17" ht="15.75" customHeight="1">
      <c r="A17" s="11" t="s">
        <v>6</v>
      </c>
      <c r="B17" s="11" t="s">
        <v>7</v>
      </c>
      <c r="C17" s="11" t="s">
        <v>8</v>
      </c>
      <c r="D17" s="11" t="s">
        <v>9</v>
      </c>
      <c r="E17" s="11" t="s">
        <v>10</v>
      </c>
    </row>
    <row r="18" ht="15.75" customHeight="1">
      <c r="A18" s="11"/>
      <c r="B18" s="13">
        <v>125000.0</v>
      </c>
      <c r="C18" s="15">
        <v>0.0</v>
      </c>
      <c r="D18" s="13"/>
      <c r="E18" s="13">
        <v>0.0</v>
      </c>
    </row>
    <row r="19" ht="15.75" customHeight="1">
      <c r="A19" s="11"/>
      <c r="B19" s="13">
        <v>250000.0</v>
      </c>
      <c r="C19" s="15">
        <v>0.02</v>
      </c>
      <c r="D19" s="13">
        <f t="shared" ref="D19:D22" si="3">IF($B$16&gt;B19,B19,IF($B$16&lt;=B18,0,$B$16-B18))</f>
        <v>0</v>
      </c>
      <c r="E19" s="13">
        <f t="shared" ref="E19:E22" si="4">SUM(D19*C19)</f>
        <v>0</v>
      </c>
    </row>
    <row r="20" ht="15.75" customHeight="1">
      <c r="A20" s="11"/>
      <c r="B20" s="13">
        <v>925000.0</v>
      </c>
      <c r="C20" s="15">
        <v>0.05</v>
      </c>
      <c r="D20" s="13">
        <f t="shared" si="3"/>
        <v>0</v>
      </c>
      <c r="E20" s="13">
        <f t="shared" si="4"/>
        <v>0</v>
      </c>
    </row>
    <row r="21" ht="15.75" customHeight="1">
      <c r="A21" s="11"/>
      <c r="B21" s="13">
        <v>1500000.0</v>
      </c>
      <c r="C21" s="15">
        <v>0.1</v>
      </c>
      <c r="D21" s="13">
        <f t="shared" si="3"/>
        <v>0</v>
      </c>
      <c r="E21" s="13">
        <f t="shared" si="4"/>
        <v>0</v>
      </c>
    </row>
    <row r="22" ht="15.75" customHeight="1">
      <c r="A22" s="11"/>
      <c r="B22" s="13">
        <v>9999999.0</v>
      </c>
      <c r="C22" s="15">
        <v>0.12</v>
      </c>
      <c r="D22" s="13">
        <f t="shared" si="3"/>
        <v>0</v>
      </c>
      <c r="E22" s="13">
        <f t="shared" si="4"/>
        <v>0</v>
      </c>
    </row>
    <row r="23" ht="15.75" customHeight="1">
      <c r="A23" s="11"/>
      <c r="B23" s="11"/>
      <c r="C23" s="11"/>
      <c r="D23" s="11"/>
      <c r="E23" s="13">
        <f>SUM(E18:E22)</f>
        <v>0</v>
      </c>
    </row>
    <row r="24" ht="15.75" customHeight="1">
      <c r="A24" s="11" t="s">
        <v>17</v>
      </c>
      <c r="B24" s="11"/>
      <c r="C24" s="15">
        <v>0.03</v>
      </c>
      <c r="D24" s="13">
        <f>SUM(B16)</f>
        <v>105000</v>
      </c>
      <c r="E24" s="13">
        <f>SUM(D24*C24)</f>
        <v>3150</v>
      </c>
    </row>
    <row r="25" ht="15.75" customHeight="1">
      <c r="A25" s="11"/>
      <c r="B25" s="11"/>
      <c r="C25" s="11"/>
      <c r="D25" s="11"/>
      <c r="E25" s="9">
        <f>SUM(E23+E24)</f>
        <v>3150</v>
      </c>
    </row>
    <row r="26" ht="12.75" customHeight="1"/>
    <row r="27" ht="12.75" customHeight="1">
      <c r="A27" s="2" t="s">
        <v>14</v>
      </c>
    </row>
    <row r="28" ht="12.75" customHeight="1">
      <c r="A28" s="4"/>
    </row>
    <row r="29" ht="15.75" customHeight="1">
      <c r="A29" s="6" t="s">
        <v>4</v>
      </c>
      <c r="B29" s="9">
        <f>SUM('1). RENTALS (PLAN A)'!G7)</f>
        <v>95000</v>
      </c>
      <c r="C29" s="11"/>
      <c r="D29" s="11"/>
      <c r="E29" s="11"/>
    </row>
    <row r="30" ht="15.75" customHeight="1">
      <c r="A30" s="11" t="s">
        <v>6</v>
      </c>
      <c r="B30" s="11" t="s">
        <v>7</v>
      </c>
      <c r="C30" s="11" t="s">
        <v>8</v>
      </c>
      <c r="D30" s="11" t="s">
        <v>9</v>
      </c>
      <c r="E30" s="11" t="s">
        <v>10</v>
      </c>
    </row>
    <row r="31" ht="15.75" customHeight="1">
      <c r="A31" s="11"/>
      <c r="B31" s="13">
        <v>125000.0</v>
      </c>
      <c r="C31" s="15">
        <v>0.0</v>
      </c>
      <c r="D31" s="13"/>
      <c r="E31" s="13">
        <v>0.0</v>
      </c>
    </row>
    <row r="32" ht="15.75" customHeight="1">
      <c r="A32" s="11"/>
      <c r="B32" s="13">
        <v>250000.0</v>
      </c>
      <c r="C32" s="15">
        <v>0.02</v>
      </c>
      <c r="D32" s="13">
        <f t="shared" ref="D32:D35" si="5">IF($B$29&gt;B32,B32,IF($B$29&lt;=B31,0,$B$29-B31))</f>
        <v>0</v>
      </c>
      <c r="E32" s="13">
        <f t="shared" ref="E32:E35" si="6">SUM(D32*C32)</f>
        <v>0</v>
      </c>
    </row>
    <row r="33" ht="15.75" customHeight="1">
      <c r="A33" s="11"/>
      <c r="B33" s="13">
        <v>925000.0</v>
      </c>
      <c r="C33" s="15">
        <v>0.05</v>
      </c>
      <c r="D33" s="13">
        <f t="shared" si="5"/>
        <v>0</v>
      </c>
      <c r="E33" s="13">
        <f t="shared" si="6"/>
        <v>0</v>
      </c>
    </row>
    <row r="34" ht="15.75" customHeight="1">
      <c r="A34" s="11"/>
      <c r="B34" s="13">
        <v>1500000.0</v>
      </c>
      <c r="C34" s="15">
        <v>0.1</v>
      </c>
      <c r="D34" s="13">
        <f t="shared" si="5"/>
        <v>0</v>
      </c>
      <c r="E34" s="13">
        <f t="shared" si="6"/>
        <v>0</v>
      </c>
    </row>
    <row r="35" ht="15.75" customHeight="1">
      <c r="A35" s="11"/>
      <c r="B35" s="13">
        <v>9999999.0</v>
      </c>
      <c r="C35" s="15">
        <v>0.12</v>
      </c>
      <c r="D35" s="13">
        <f t="shared" si="5"/>
        <v>0</v>
      </c>
      <c r="E35" s="13">
        <f t="shared" si="6"/>
        <v>0</v>
      </c>
    </row>
    <row r="36" ht="15.75" customHeight="1">
      <c r="A36" s="11"/>
      <c r="B36" s="11"/>
      <c r="C36" s="11"/>
      <c r="D36" s="11"/>
      <c r="E36" s="13">
        <f>SUM(E31:E35)</f>
        <v>0</v>
      </c>
    </row>
    <row r="37" ht="15.75" customHeight="1">
      <c r="A37" s="11" t="s">
        <v>17</v>
      </c>
      <c r="B37" s="11"/>
      <c r="C37" s="15">
        <v>0.03</v>
      </c>
      <c r="D37" s="13">
        <f>SUM(B29)</f>
        <v>95000</v>
      </c>
      <c r="E37" s="13">
        <f>SUM(D37*C37)</f>
        <v>2850</v>
      </c>
    </row>
    <row r="38" ht="15.75" customHeight="1">
      <c r="A38" s="11"/>
      <c r="B38" s="11"/>
      <c r="C38" s="11"/>
      <c r="D38" s="11"/>
      <c r="E38" s="9">
        <f>SUM(E36+E37)</f>
        <v>2850</v>
      </c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E1"/>
    <mergeCell ref="A14:E14"/>
    <mergeCell ref="A27:E2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2006-04-26T08:01:48Z</dcterms:created>
</cp:coreProperties>
</file>